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305" activeTab="0"/>
  </bookViews>
  <sheets>
    <sheet name="Feuil1" sheetId="1" r:id="rId1"/>
  </sheets>
  <definedNames>
    <definedName name="Régime">'Feuil1'!$D$1:$E$1</definedName>
  </definedNames>
  <calcPr fullCalcOnLoad="1"/>
</workbook>
</file>

<file path=xl/sharedStrings.xml><?xml version="1.0" encoding="utf-8"?>
<sst xmlns="http://schemas.openxmlformats.org/spreadsheetml/2006/main" count="46" uniqueCount="22">
  <si>
    <t>Plafond mensuel</t>
  </si>
  <si>
    <t>Taux régime de base</t>
  </si>
  <si>
    <t>Taux régime complémentaire</t>
  </si>
  <si>
    <t>Taux fonction publique</t>
  </si>
  <si>
    <t>Monsieur</t>
  </si>
  <si>
    <t>Régime</t>
  </si>
  <si>
    <t>Pension de base</t>
  </si>
  <si>
    <t>Arrco</t>
  </si>
  <si>
    <t>Agirc</t>
  </si>
  <si>
    <t>Total</t>
  </si>
  <si>
    <t>Madame</t>
  </si>
  <si>
    <t>Privé</t>
  </si>
  <si>
    <t>Public</t>
  </si>
  <si>
    <t>Réversion règle actuelle</t>
  </si>
  <si>
    <t>Cumul DP et réversion</t>
  </si>
  <si>
    <t>Nouveau Calcul référence à un pourcentage des droits personnels du ménage avant décès</t>
  </si>
  <si>
    <t>Taux réforme au ménage</t>
  </si>
  <si>
    <t>Réversion tous régimes</t>
  </si>
  <si>
    <t>Cumul droits personnels du ménage avant décès</t>
  </si>
  <si>
    <t>Calcul</t>
  </si>
  <si>
    <t xml:space="preserve">il suffit de remplir les cases en bleu,  choisir soit régime public ou régime privé. </t>
  </si>
  <si>
    <t>Dans les cases C9 et H9, il y  a un menu déroulant pour choisir public ou privé (cliquer sur le petit triangle pointant en bas)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</si>
</sst>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sz val="12"/>
      <color indexed="30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b/>
      <sz val="12"/>
      <color rgb="FF0070C0"/>
      <name val="Calibri"/>
      <family val="2"/>
    </font>
    <font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2">
    <xf numFmtId="0" fontId="0" fillId="0" borderId="0" xfId="0" applyFont="1" applyAlignment="1">
      <alignment/>
    </xf>
    <xf numFmtId="4" fontId="0" fillId="33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35" fillId="0" borderId="0" xfId="0" applyNumberFormat="1" applyFont="1" applyAlignment="1">
      <alignment/>
    </xf>
    <xf numFmtId="4" fontId="37" fillId="0" borderId="0" xfId="0" applyNumberFormat="1" applyFont="1" applyAlignment="1">
      <alignment/>
    </xf>
    <xf numFmtId="4" fontId="37" fillId="0" borderId="0" xfId="0" applyNumberFormat="1" applyFont="1" applyAlignment="1">
      <alignment horizontal="right"/>
    </xf>
    <xf numFmtId="4" fontId="35" fillId="34" borderId="0" xfId="0" applyNumberFormat="1" applyFont="1" applyFill="1" applyAlignment="1">
      <alignment/>
    </xf>
    <xf numFmtId="4" fontId="0" fillId="34" borderId="0" xfId="0" applyNumberFormat="1" applyFill="1" applyAlignment="1">
      <alignment/>
    </xf>
    <xf numFmtId="0" fontId="38" fillId="0" borderId="0" xfId="0" applyFont="1" applyAlignment="1">
      <alignment/>
    </xf>
    <xf numFmtId="4" fontId="38" fillId="0" borderId="0" xfId="0" applyNumberFormat="1" applyFont="1" applyAlignment="1">
      <alignment/>
    </xf>
    <xf numFmtId="4" fontId="39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M11" sqref="M11"/>
    </sheetView>
  </sheetViews>
  <sheetFormatPr defaultColWidth="11.421875" defaultRowHeight="15"/>
  <cols>
    <col min="1" max="16384" width="11.421875" style="2" customWidth="1"/>
  </cols>
  <sheetData>
    <row r="1" spans="1:5" ht="15">
      <c r="A1" s="2" t="s">
        <v>5</v>
      </c>
      <c r="D1" s="2" t="s">
        <v>11</v>
      </c>
      <c r="E1" s="2" t="s">
        <v>12</v>
      </c>
    </row>
    <row r="2" spans="1:4" ht="15">
      <c r="A2" s="2" t="s">
        <v>0</v>
      </c>
      <c r="D2" s="1">
        <v>1712.53</v>
      </c>
    </row>
    <row r="3" spans="1:4" ht="15">
      <c r="A3" s="2" t="s">
        <v>1</v>
      </c>
      <c r="D3" s="1">
        <v>0.54</v>
      </c>
    </row>
    <row r="4" spans="1:4" ht="15">
      <c r="A4" s="2" t="s">
        <v>2</v>
      </c>
      <c r="D4" s="1">
        <v>0.6</v>
      </c>
    </row>
    <row r="5" spans="1:4" ht="15">
      <c r="A5" s="2" t="s">
        <v>3</v>
      </c>
      <c r="D5" s="1">
        <v>0.5</v>
      </c>
    </row>
    <row r="6" spans="1:4" ht="15">
      <c r="A6" s="2" t="s">
        <v>16</v>
      </c>
      <c r="D6" s="1">
        <v>0.6</v>
      </c>
    </row>
    <row r="8" spans="1:6" ht="15">
      <c r="A8" s="2" t="s">
        <v>4</v>
      </c>
      <c r="F8" s="2" t="s">
        <v>10</v>
      </c>
    </row>
    <row r="9" spans="1:9" ht="15">
      <c r="A9" s="2" t="s">
        <v>5</v>
      </c>
      <c r="C9" s="7" t="s">
        <v>12</v>
      </c>
      <c r="D9" s="3" t="s">
        <v>19</v>
      </c>
      <c r="F9" s="2" t="s">
        <v>5</v>
      </c>
      <c r="H9" s="7" t="s">
        <v>12</v>
      </c>
      <c r="I9" s="3" t="s">
        <v>19</v>
      </c>
    </row>
    <row r="10" spans="1:9" ht="15">
      <c r="A10" s="2" t="s">
        <v>6</v>
      </c>
      <c r="C10" s="8">
        <v>2000</v>
      </c>
      <c r="D10" s="2">
        <f>IF(C9="Public",C10*D5,C10*D3)</f>
        <v>1000</v>
      </c>
      <c r="F10" s="2" t="s">
        <v>6</v>
      </c>
      <c r="H10" s="8">
        <v>1500</v>
      </c>
      <c r="I10" s="2">
        <f>IF(H9="Public",H10*D5,H10*D3)</f>
        <v>750</v>
      </c>
    </row>
    <row r="11" spans="1:9" ht="15">
      <c r="A11" s="2" t="s">
        <v>7</v>
      </c>
      <c r="C11" s="8">
        <v>0</v>
      </c>
      <c r="D11" s="2">
        <f>IF(AND(C9="Public",C11&lt;&gt;0),"Erreur",C11*D4)</f>
        <v>0</v>
      </c>
      <c r="F11" s="2" t="s">
        <v>7</v>
      </c>
      <c r="H11" s="8">
        <v>0</v>
      </c>
      <c r="I11" s="2">
        <f>IF(AND(H9="Public",H11&lt;&gt;0),"Erreur",H11*D4)</f>
        <v>0</v>
      </c>
    </row>
    <row r="12" spans="1:9" ht="15">
      <c r="A12" s="2" t="s">
        <v>8</v>
      </c>
      <c r="C12" s="8">
        <v>0</v>
      </c>
      <c r="D12" s="2">
        <f>IF(AND(C9="Public",C12&lt;&gt;0),"Erreur",C12*D4)</f>
        <v>0</v>
      </c>
      <c r="F12" s="2" t="s">
        <v>8</v>
      </c>
      <c r="H12" s="8">
        <v>0</v>
      </c>
      <c r="I12" s="2">
        <f>IF(AND(H9="Public",H12&lt;&gt;0),"Erreur",H12*D4)</f>
        <v>0</v>
      </c>
    </row>
    <row r="13" spans="2:9" ht="15">
      <c r="B13" s="2" t="s">
        <v>9</v>
      </c>
      <c r="C13" s="2">
        <f>+C10+C11+C12</f>
        <v>2000</v>
      </c>
      <c r="D13" s="2">
        <f>+D10+D11+D12</f>
        <v>1000</v>
      </c>
      <c r="G13" s="2" t="s">
        <v>9</v>
      </c>
      <c r="H13" s="2">
        <f>+H10+H11+H12</f>
        <v>1500</v>
      </c>
      <c r="I13" s="2">
        <f>+I10+I11+I12</f>
        <v>750</v>
      </c>
    </row>
    <row r="14" spans="4:5" s="5" customFormat="1" ht="15">
      <c r="D14" s="6" t="s">
        <v>18</v>
      </c>
      <c r="E14" s="5">
        <f>+C13+H13</f>
        <v>3500</v>
      </c>
    </row>
    <row r="16" spans="1:7" ht="15">
      <c r="A16" s="4" t="s">
        <v>13</v>
      </c>
      <c r="B16" s="4"/>
      <c r="C16" s="4"/>
      <c r="D16" s="4"/>
      <c r="E16" s="4"/>
      <c r="F16" s="4" t="s">
        <v>13</v>
      </c>
      <c r="G16" s="4"/>
    </row>
    <row r="17" spans="1:7" ht="15">
      <c r="A17" s="2" t="s">
        <v>4</v>
      </c>
      <c r="F17" s="2" t="s">
        <v>10</v>
      </c>
      <c r="G17" s="4"/>
    </row>
    <row r="18" spans="1:8" ht="15">
      <c r="A18" s="2" t="s">
        <v>6</v>
      </c>
      <c r="C18" s="2">
        <f>IF(H9="Privé",IF(C13+I10&gt;D2,MAX(0,+I10-(C13+I10-D2)),I10),I10)</f>
        <v>750</v>
      </c>
      <c r="F18" s="2" t="s">
        <v>6</v>
      </c>
      <c r="H18" s="2">
        <f>IF(C9="Privé",IF(H13+D10&gt;D2,MAX(0,+D10-(H13+D10-D2)),D10),D10)</f>
        <v>1000</v>
      </c>
    </row>
    <row r="19" spans="1:8" ht="15">
      <c r="A19" s="2" t="s">
        <v>7</v>
      </c>
      <c r="C19" s="2">
        <f>+I11</f>
        <v>0</v>
      </c>
      <c r="F19" s="2" t="s">
        <v>7</v>
      </c>
      <c r="H19" s="2">
        <f>+D11</f>
        <v>0</v>
      </c>
    </row>
    <row r="20" spans="1:8" ht="15">
      <c r="A20" s="2" t="s">
        <v>8</v>
      </c>
      <c r="C20" s="2">
        <f>+I12</f>
        <v>0</v>
      </c>
      <c r="F20" s="2" t="s">
        <v>8</v>
      </c>
      <c r="H20" s="2">
        <f>+D12</f>
        <v>0</v>
      </c>
    </row>
    <row r="21" spans="2:8" s="5" customFormat="1" ht="15">
      <c r="B21" s="6" t="s">
        <v>14</v>
      </c>
      <c r="C21" s="5">
        <f>+C13+C18+C19+C20</f>
        <v>2750</v>
      </c>
      <c r="G21" s="6" t="s">
        <v>14</v>
      </c>
      <c r="H21" s="5">
        <f>+H13+H18+H19+H20</f>
        <v>2500</v>
      </c>
    </row>
    <row r="24" spans="1:8" ht="15">
      <c r="A24" s="4" t="s">
        <v>15</v>
      </c>
      <c r="H24" s="4">
        <f>+E14*D6</f>
        <v>2100</v>
      </c>
    </row>
    <row r="25" spans="1:6" ht="15">
      <c r="A25" s="2" t="s">
        <v>4</v>
      </c>
      <c r="F25" s="2" t="s">
        <v>10</v>
      </c>
    </row>
    <row r="26" spans="1:8" s="4" customFormat="1" ht="15">
      <c r="A26" s="4" t="s">
        <v>17</v>
      </c>
      <c r="C26" s="4">
        <f>IF(C13&lt;H24,H24-C13,0)</f>
        <v>100</v>
      </c>
      <c r="F26" s="4" t="s">
        <v>17</v>
      </c>
      <c r="H26" s="4">
        <f>IF(H13&lt;H24,H24-H13,0)</f>
        <v>600</v>
      </c>
    </row>
    <row r="27" spans="2:8" s="5" customFormat="1" ht="15">
      <c r="B27" s="6" t="s">
        <v>14</v>
      </c>
      <c r="C27" s="5">
        <f>+C13+C26</f>
        <v>2100</v>
      </c>
      <c r="G27" s="6" t="s">
        <v>14</v>
      </c>
      <c r="H27" s="5">
        <f>+H13+H26</f>
        <v>2100</v>
      </c>
    </row>
    <row r="30" spans="1:11" ht="15.75">
      <c r="A30" s="9" t="s">
        <v>20</v>
      </c>
      <c r="B30" s="10"/>
      <c r="C30" s="10"/>
      <c r="D30" s="10"/>
      <c r="E30" s="10"/>
      <c r="F30" s="10"/>
      <c r="G30" s="10"/>
      <c r="H30" s="10"/>
      <c r="I30" s="10"/>
      <c r="J30" s="10"/>
      <c r="K30" s="11"/>
    </row>
    <row r="31" spans="1:11" ht="15.75">
      <c r="A31" s="10" t="s">
        <v>21</v>
      </c>
      <c r="B31" s="10"/>
      <c r="C31" s="10"/>
      <c r="D31" s="10"/>
      <c r="E31" s="10"/>
      <c r="F31" s="10"/>
      <c r="G31" s="10"/>
      <c r="H31" s="10"/>
      <c r="I31" s="10"/>
      <c r="J31" s="10"/>
      <c r="K31" s="11"/>
    </row>
    <row r="32" spans="1:10" ht="15">
      <c r="A32" s="4"/>
      <c r="B32" s="4"/>
      <c r="C32" s="4"/>
      <c r="D32" s="4"/>
      <c r="E32" s="4"/>
      <c r="F32" s="4"/>
      <c r="G32" s="4"/>
      <c r="H32" s="4"/>
      <c r="I32" s="4"/>
      <c r="J32" s="4"/>
    </row>
  </sheetData>
  <sheetProtection/>
  <dataValidations count="1">
    <dataValidation type="list" allowBlank="1" showInputMessage="1" showErrorMessage="1" sqref="C9 H9">
      <formula1>Régime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 Aimon</dc:creator>
  <cp:keywords/>
  <dc:description/>
  <cp:lastModifiedBy>Bocal</cp:lastModifiedBy>
  <cp:lastPrinted>2018-12-27T14:32:22Z</cp:lastPrinted>
  <dcterms:created xsi:type="dcterms:W3CDTF">2018-09-13T19:39:22Z</dcterms:created>
  <dcterms:modified xsi:type="dcterms:W3CDTF">2018-12-27T14:33:22Z</dcterms:modified>
  <cp:category/>
  <cp:version/>
  <cp:contentType/>
  <cp:contentStatus/>
</cp:coreProperties>
</file>